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2025\_2024\2024 T50 JÁNOSHALMA KÜLTERÜLETI ÚT\KÖLTSÉGVETÉS\0209 út\"/>
    </mc:Choice>
  </mc:AlternateContent>
  <xr:revisionPtr revIDLastSave="0" documentId="13_ncr:1_{F3F2ED0A-D826-41D5-B805-5751C5F4D5AE}" xr6:coauthVersionLast="47" xr6:coauthVersionMax="47" xr10:uidLastSave="{00000000-0000-0000-0000-000000000000}"/>
  <bookViews>
    <workbookView xWindow="-103" yWindow="-103" windowWidth="33120" windowHeight="18000" activeTab="2" xr2:uid="{00000000-000D-0000-FFFF-FFFF00000000}"/>
  </bookViews>
  <sheets>
    <sheet name="Info" sheetId="1" r:id="rId1"/>
    <sheet name="Főösszesítő" sheetId="2" r:id="rId2"/>
    <sheet name="Tétellista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3" l="1"/>
  <c r="E9" i="3"/>
  <c r="E8" i="3"/>
  <c r="E4" i="3"/>
  <c r="H10" i="3"/>
  <c r="H9" i="3"/>
  <c r="H8" i="3"/>
  <c r="H7" i="3"/>
  <c r="H6" i="3"/>
  <c r="H5" i="3"/>
  <c r="H4" i="3"/>
  <c r="H3" i="3"/>
  <c r="H2" i="3"/>
  <c r="H11" i="3" l="1"/>
  <c r="C5" i="2" s="1"/>
  <c r="C6" i="2" s="1"/>
  <c r="C7" i="2" s="1"/>
  <c r="C8" i="2" s="1"/>
  <c r="B13" i="1" s="1"/>
</calcChain>
</file>

<file path=xl/sharedStrings.xml><?xml version="1.0" encoding="utf-8"?>
<sst xmlns="http://schemas.openxmlformats.org/spreadsheetml/2006/main" count="77" uniqueCount="70">
  <si>
    <t>Exportált költségvetés adatai</t>
  </si>
  <si>
    <t>Költségvetés neve:</t>
  </si>
  <si>
    <t>Jánoshalma, 0209 hrsz-ú út útépítési engedélyezési tervének elkészítése</t>
  </si>
  <si>
    <t>Leírás:</t>
  </si>
  <si>
    <t>KAP-RD43-1-24 kódszámú Külterületi utak fejlesztése című pályázati felhívás keretében a Jánoshalma, 0209 hrsz-ú út útépítési engedélyezési terveinek elkészítése</t>
  </si>
  <si>
    <t>Költségvetés jellege:</t>
  </si>
  <si>
    <t>Új</t>
  </si>
  <si>
    <t>Tételek száma:</t>
  </si>
  <si>
    <t>9 db</t>
  </si>
  <si>
    <t>Munkanemek száma:</t>
  </si>
  <si>
    <t>5 db</t>
  </si>
  <si>
    <t>Fejezetek száma:</t>
  </si>
  <si>
    <t>Nem fejezetes</t>
  </si>
  <si>
    <t>Építmény tulajdonsága:</t>
  </si>
  <si>
    <t>Út</t>
  </si>
  <si>
    <t>Utolsó módosítás:</t>
  </si>
  <si>
    <t>2024-11-29 23:15:20</t>
  </si>
  <si>
    <t>Bruttó végösszeg:</t>
  </si>
  <si>
    <t>Készítette:</t>
  </si>
  <si>
    <t>Figyelem!</t>
  </si>
  <si>
    <t>Ez az információs ablak az exportálással létrejött költségvetés alapadatait tartalmazza!</t>
  </si>
  <si>
    <t>A további munkafüzet-lapokon történő változtatások nincsenek hatással az oldal adataira!
Továbbá az ezen az oldalon kiadott módosítások nem változtatják a költségvetés adatait!</t>
  </si>
  <si>
    <t>Készült a TERC-ETALON Online Építőipari Költségvetés-készítő és Kiíró Programrendszerrel</t>
  </si>
  <si>
    <t>http://www.etalon.terc.hu</t>
  </si>
  <si>
    <t>Ssz.</t>
  </si>
  <si>
    <t>Tétel szövege</t>
  </si>
  <si>
    <t>Menny.</t>
  </si>
  <si>
    <t>Egység</t>
  </si>
  <si>
    <t>Egységár</t>
  </si>
  <si>
    <t>Összesen</t>
  </si>
  <si>
    <t xml:space="preserve"> 120012613764</t>
  </si>
  <si>
    <t>Kőalapos terített út 15 cm szórt kőalappal, 10 cm salakterítéssel, Zúzottkő dolomit, Z 0/32, KŐKA, Iszkaszentgyörgy</t>
  </si>
  <si>
    <t>m²</t>
  </si>
  <si>
    <t xml:space="preserve"> 210030014884</t>
  </si>
  <si>
    <t>Munkaárok földkiemelése közmű nélküli területen, gépi erővel, kiegészítő kézi munkával, bármely konzisztenciájú, I-IV. oszt. talajban, dúcolás nélkül, 3,0 m² szelvényig</t>
  </si>
  <si>
    <t>m³</t>
  </si>
  <si>
    <t xml:space="preserve"> 210044018543</t>
  </si>
  <si>
    <t>Talajjavító réteg készítése vonalas létesítményeknél, 3,00 m szélességig vagy építményen belül, darált betonból, Darált beton, 0-30 mm-es frakció</t>
  </si>
  <si>
    <t xml:space="preserve"> 210110016801</t>
  </si>
  <si>
    <t>Építési törmelék konténeres elszállítása, lerakása, lerakóhelyi díjjal, 10,0 m³-es konténerbe</t>
  </si>
  <si>
    <t>db</t>
  </si>
  <si>
    <t xml:space="preserve"> 310000034875</t>
  </si>
  <si>
    <t>Beton aljzatok, járdák bontása 10 cm vastagság felett, kavicsbetonból</t>
  </si>
  <si>
    <t xml:space="preserve"> 610010674714</t>
  </si>
  <si>
    <t>Makadám rendszerű útpálya és mechanikai stabilizáció bontása, géppel, hidraulikus bontófejjel</t>
  </si>
  <si>
    <t xml:space="preserve"> 610030674916</t>
  </si>
  <si>
    <t>Helyszínen /tükörben/ kevert stabilizált alapréteg készítése utókezeléssel, CKh-T2 jelű cementtel stabilizált homokos kavics, CEM II 32,5 cement, Gy-R40 (70/100) bitumenemulzió (új név: C 40 B1)</t>
  </si>
  <si>
    <t xml:space="preserve"> 610030674945</t>
  </si>
  <si>
    <t>Helyszínen /tükörben/ kevert stabilizált alapréteg készítése utókezeléssel, CTh-2 jelű cementtel stabilizált talaj, CEM II 32,5 cement, Gy-R60 (70/100) bitumenemulzió (új név: C 60 B1)</t>
  </si>
  <si>
    <t xml:space="preserve"> 631032333683</t>
  </si>
  <si>
    <t>Egyéb közutak bitumenes burkolatának készítése, hengerelt aszfalt alapréteg készítése (AC), a meglévő alap felületének előzetes letakarításával, bitumenemulziós alápermetezéssel, 4 méter szélességig, AC 16 alap aszfaltkeverékből, 45-80 mm vastagságban terítve, Alapréteg AC16 alap (N) 35/50, AC16 alap (N) 50/70 típusú bitumennel, N igénybevételi kat. alapréteg, zúzalékkal, homokkal</t>
  </si>
  <si>
    <t>Építmény közvetlen költségei (HUF)</t>
  </si>
  <si>
    <t>Költségvetés főösszesítő</t>
  </si>
  <si>
    <t>Megnevezés</t>
  </si>
  <si>
    <t>1 Építmény közvetlen költségei</t>
  </si>
  <si>
    <t>2.1 ÁFA vetítési alap</t>
  </si>
  <si>
    <t>2.2 ÁFA</t>
  </si>
  <si>
    <t>3 A munka ára (HUF)</t>
  </si>
  <si>
    <t>Espár Zsolt</t>
  </si>
  <si>
    <t>ÉNGY Tételszám</t>
  </si>
  <si>
    <t>Számítás és megjegyzés</t>
  </si>
  <si>
    <t>((325*1*2)+(25*5,5))/3 = 262.50 padka és sárrázó kiékelés 5 cm vastagságban Z0/32</t>
  </si>
  <si>
    <t>140*0,32+0,2 = 45 szikkasztó-párologtató földárkok</t>
  </si>
  <si>
    <t>6+6+5 = 17 beton, aszfalt, makadám, árok föld</t>
  </si>
  <si>
    <t>100*3*0,15 = 45</t>
  </si>
  <si>
    <t>100*3*0,2 = 60</t>
  </si>
  <si>
    <t>6*350*0,15 + 24*0,15  inert újrahasznosítható osztályozott tiszta daráltbeton réteg vagy Z0/32</t>
  </si>
  <si>
    <t>325*4*0,25 + 95*0,25 hideg remix mikrorepesztéssel együtt</t>
  </si>
  <si>
    <t>6*350*0,3+24*0,3 meszes-cementes talajstabilizáció</t>
  </si>
  <si>
    <t>(325*3,5+95)*0,06 AC-16 alap-kopó (N)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</si>
</sst>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\ ###\ ###\ ##0"/>
    <numFmt numFmtId="165" formatCode="###\ ###\ ###\ ##0\ \F\t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2"/>
    </font>
    <font>
      <sz val="10"/>
      <color theme="1"/>
      <name val="Times New Roman"/>
      <family val="2"/>
    </font>
    <font>
      <b/>
      <sz val="14"/>
      <color theme="1"/>
      <name val="Times New Roman"/>
      <family val="2"/>
    </font>
    <font>
      <b/>
      <sz val="11"/>
      <color theme="1"/>
      <name val="Times New Roman"/>
      <family val="2"/>
    </font>
    <font>
      <sz val="10"/>
      <color theme="1"/>
      <name val="Times New Roman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6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164" fontId="3" fillId="0" borderId="0" xfId="0" applyNumberFormat="1" applyFont="1" applyAlignment="1">
      <alignment vertical="top"/>
    </xf>
    <xf numFmtId="165" fontId="2" fillId="0" borderId="0" xfId="0" applyNumberFormat="1" applyFont="1" applyAlignment="1">
      <alignment vertical="top" wrapText="1"/>
    </xf>
    <xf numFmtId="0" fontId="2" fillId="2" borderId="1" xfId="0" applyFont="1" applyFill="1" applyBorder="1" applyAlignment="1">
      <alignment horizontal="right" vertical="top" wrapText="1"/>
    </xf>
    <xf numFmtId="164" fontId="2" fillId="0" borderId="0" xfId="0" applyNumberFormat="1" applyFont="1" applyAlignment="1">
      <alignment vertical="top" wrapText="1"/>
    </xf>
    <xf numFmtId="10" fontId="3" fillId="0" borderId="2" xfId="0" applyNumberFormat="1" applyFont="1" applyBorder="1" applyAlignment="1">
      <alignment horizontal="right" vertical="top" wrapText="1"/>
    </xf>
    <xf numFmtId="164" fontId="5" fillId="0" borderId="3" xfId="0" applyNumberFormat="1" applyFont="1" applyBorder="1" applyAlignment="1">
      <alignment vertical="top" wrapText="1"/>
    </xf>
    <xf numFmtId="164" fontId="2" fillId="0" borderId="3" xfId="0" applyNumberFormat="1" applyFont="1" applyBorder="1" applyAlignment="1">
      <alignment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/>
    <xf numFmtId="0" fontId="2" fillId="2" borderId="1" xfId="0" applyFont="1" applyFill="1" applyBorder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164" fontId="4" fillId="0" borderId="2" xfId="0" applyNumberFormat="1" applyFont="1" applyBorder="1" applyAlignment="1">
      <alignment horizontal="center" vertical="top" wrapText="1"/>
    </xf>
    <xf numFmtId="164" fontId="3" fillId="3" borderId="0" xfId="0" applyNumberFormat="1" applyFont="1" applyFill="1" applyAlignment="1">
      <alignment vertical="top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etalon.terc.h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8"/>
  <sheetViews>
    <sheetView workbookViewId="0">
      <selection activeCell="B13" sqref="B13"/>
    </sheetView>
  </sheetViews>
  <sheetFormatPr defaultRowHeight="14.6" x14ac:dyDescent="0.4"/>
  <cols>
    <col min="1" max="2" width="30.69140625" customWidth="1"/>
  </cols>
  <sheetData>
    <row r="1" spans="1:2" x14ac:dyDescent="0.4">
      <c r="A1" s="14" t="s">
        <v>0</v>
      </c>
      <c r="B1" s="14"/>
    </row>
    <row r="2" spans="1:2" ht="25.75" x14ac:dyDescent="0.4">
      <c r="A2" s="2" t="s">
        <v>1</v>
      </c>
      <c r="B2" s="3" t="s">
        <v>2</v>
      </c>
    </row>
    <row r="3" spans="1:2" ht="64.3" x14ac:dyDescent="0.4">
      <c r="A3" s="2" t="s">
        <v>3</v>
      </c>
      <c r="B3" s="3" t="s">
        <v>4</v>
      </c>
    </row>
    <row r="4" spans="1:2" x14ac:dyDescent="0.4">
      <c r="A4" s="2" t="s">
        <v>5</v>
      </c>
      <c r="B4" s="3" t="s">
        <v>6</v>
      </c>
    </row>
    <row r="5" spans="1:2" x14ac:dyDescent="0.4">
      <c r="A5" s="2" t="s">
        <v>7</v>
      </c>
      <c r="B5" s="3" t="s">
        <v>8</v>
      </c>
    </row>
    <row r="6" spans="1:2" x14ac:dyDescent="0.4">
      <c r="A6" s="2" t="s">
        <v>9</v>
      </c>
      <c r="B6" s="3" t="s">
        <v>10</v>
      </c>
    </row>
    <row r="7" spans="1:2" x14ac:dyDescent="0.4">
      <c r="A7" s="2" t="s">
        <v>11</v>
      </c>
      <c r="B7" s="3" t="s">
        <v>12</v>
      </c>
    </row>
    <row r="8" spans="1:2" x14ac:dyDescent="0.4">
      <c r="A8" s="2" t="s">
        <v>13</v>
      </c>
      <c r="B8" s="3" t="s">
        <v>14</v>
      </c>
    </row>
    <row r="10" spans="1:2" x14ac:dyDescent="0.4">
      <c r="A10" s="2" t="s">
        <v>15</v>
      </c>
      <c r="B10" s="3" t="s">
        <v>16</v>
      </c>
    </row>
    <row r="12" spans="1:2" x14ac:dyDescent="0.4">
      <c r="A12" s="2"/>
      <c r="B12" s="4"/>
    </row>
    <row r="13" spans="1:2" x14ac:dyDescent="0.4">
      <c r="A13" s="2" t="s">
        <v>17</v>
      </c>
      <c r="B13" s="5">
        <f>Főösszesítő!C8</f>
        <v>0</v>
      </c>
    </row>
    <row r="15" spans="1:2" x14ac:dyDescent="0.4">
      <c r="A15" s="2" t="s">
        <v>18</v>
      </c>
      <c r="B15" s="3" t="s">
        <v>58</v>
      </c>
    </row>
    <row r="17" spans="1:2" x14ac:dyDescent="0.4">
      <c r="A17" s="2" t="s">
        <v>19</v>
      </c>
    </row>
    <row r="18" spans="1:2" x14ac:dyDescent="0.4">
      <c r="A18" s="15" t="s">
        <v>20</v>
      </c>
      <c r="B18" s="15"/>
    </row>
    <row r="21" spans="1:2" x14ac:dyDescent="0.4">
      <c r="A21" s="15" t="s">
        <v>21</v>
      </c>
      <c r="B21" s="15"/>
    </row>
    <row r="26" spans="1:2" x14ac:dyDescent="0.4">
      <c r="A26" s="16" t="s">
        <v>22</v>
      </c>
      <c r="B26" s="16"/>
    </row>
    <row r="28" spans="1:2" x14ac:dyDescent="0.4">
      <c r="A28" s="3" t="s">
        <v>23</v>
      </c>
    </row>
  </sheetData>
  <mergeCells count="4">
    <mergeCell ref="A1:B1"/>
    <mergeCell ref="A18:B18"/>
    <mergeCell ref="A21:B21"/>
    <mergeCell ref="A26:B26"/>
  </mergeCells>
  <hyperlinks>
    <hyperlink ref="A28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8"/>
  <sheetViews>
    <sheetView workbookViewId="0">
      <selection sqref="A1:D1"/>
    </sheetView>
  </sheetViews>
  <sheetFormatPr defaultRowHeight="14.6" x14ac:dyDescent="0.4"/>
  <cols>
    <col min="1" max="1" width="30.69140625" customWidth="1"/>
    <col min="2" max="2" width="8.69140625" customWidth="1"/>
    <col min="3" max="4" width="12.69140625" customWidth="1"/>
  </cols>
  <sheetData>
    <row r="1" spans="1:4" x14ac:dyDescent="0.4">
      <c r="A1" s="16"/>
      <c r="B1" s="16"/>
      <c r="C1" s="16"/>
      <c r="D1" s="16"/>
    </row>
    <row r="3" spans="1:4" ht="17.600000000000001" x14ac:dyDescent="0.4">
      <c r="A3" s="17" t="s">
        <v>52</v>
      </c>
      <c r="B3" s="17"/>
      <c r="C3" s="17"/>
    </row>
    <row r="4" spans="1:4" x14ac:dyDescent="0.4">
      <c r="A4" s="1" t="s">
        <v>53</v>
      </c>
      <c r="B4" s="6"/>
      <c r="C4" s="6" t="s">
        <v>29</v>
      </c>
    </row>
    <row r="5" spans="1:4" x14ac:dyDescent="0.4">
      <c r="A5" s="3" t="s">
        <v>54</v>
      </c>
      <c r="C5" s="7">
        <f>ROUND(Tétellista!H11,0)</f>
        <v>0</v>
      </c>
    </row>
    <row r="6" spans="1:4" x14ac:dyDescent="0.4">
      <c r="A6" s="3" t="s">
        <v>55</v>
      </c>
      <c r="C6" s="4">
        <f>C5</f>
        <v>0</v>
      </c>
    </row>
    <row r="7" spans="1:4" x14ac:dyDescent="0.4">
      <c r="A7" s="3" t="s">
        <v>56</v>
      </c>
      <c r="B7" s="8">
        <v>0.27</v>
      </c>
      <c r="C7" s="4">
        <f>ROUND(C6*B7,0)</f>
        <v>0</v>
      </c>
    </row>
    <row r="8" spans="1:4" x14ac:dyDescent="0.4">
      <c r="A8" s="9" t="s">
        <v>57</v>
      </c>
      <c r="C8" s="9">
        <f>ROUND(C7+C6,0)</f>
        <v>0</v>
      </c>
    </row>
  </sheetData>
  <mergeCells count="2">
    <mergeCell ref="A1:D1"/>
    <mergeCell ref="A3:C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1"/>
  <sheetViews>
    <sheetView tabSelected="1" workbookViewId="0">
      <selection activeCell="G2" sqref="G2"/>
    </sheetView>
  </sheetViews>
  <sheetFormatPr defaultRowHeight="14.6" x14ac:dyDescent="0.4"/>
  <cols>
    <col min="1" max="1" width="3.53515625" bestFit="1" customWidth="1"/>
    <col min="2" max="2" width="20.69140625" customWidth="1"/>
    <col min="3" max="3" width="20.69140625" style="13" customWidth="1"/>
    <col min="4" max="4" width="35.69140625" customWidth="1"/>
    <col min="5" max="5" width="7.69140625" customWidth="1"/>
    <col min="6" max="7" width="8.69140625" customWidth="1"/>
    <col min="8" max="8" width="10.69140625" customWidth="1"/>
  </cols>
  <sheetData>
    <row r="1" spans="1:8" x14ac:dyDescent="0.4">
      <c r="A1" s="1" t="s">
        <v>24</v>
      </c>
      <c r="B1" s="1" t="s">
        <v>59</v>
      </c>
      <c r="C1" s="11" t="s">
        <v>60</v>
      </c>
      <c r="D1" s="1" t="s">
        <v>25</v>
      </c>
      <c r="E1" s="6" t="s">
        <v>26</v>
      </c>
      <c r="F1" s="6" t="s">
        <v>27</v>
      </c>
      <c r="G1" s="6" t="s">
        <v>28</v>
      </c>
      <c r="H1" s="6" t="s">
        <v>29</v>
      </c>
    </row>
    <row r="2" spans="1:8" ht="51.45" x14ac:dyDescent="0.4">
      <c r="A2" s="3">
        <v>1</v>
      </c>
      <c r="B2" s="2" t="s">
        <v>30</v>
      </c>
      <c r="C2" s="12" t="s">
        <v>61</v>
      </c>
      <c r="D2" s="3" t="s">
        <v>31</v>
      </c>
      <c r="E2" s="2">
        <v>262.5</v>
      </c>
      <c r="F2" s="3" t="s">
        <v>32</v>
      </c>
      <c r="G2" s="18"/>
      <c r="H2" s="7">
        <f t="shared" ref="H2:H10" si="0">ROUND(G2*E2,0)</f>
        <v>0</v>
      </c>
    </row>
    <row r="3" spans="1:8" ht="51.45" x14ac:dyDescent="0.4">
      <c r="A3" s="3">
        <v>2</v>
      </c>
      <c r="B3" s="2" t="s">
        <v>33</v>
      </c>
      <c r="C3" s="12" t="s">
        <v>62</v>
      </c>
      <c r="D3" s="3" t="s">
        <v>34</v>
      </c>
      <c r="E3" s="2">
        <v>45</v>
      </c>
      <c r="F3" s="3" t="s">
        <v>35</v>
      </c>
      <c r="G3" s="18"/>
      <c r="H3" s="7">
        <f t="shared" si="0"/>
        <v>0</v>
      </c>
    </row>
    <row r="4" spans="1:8" ht="64.3" x14ac:dyDescent="0.4">
      <c r="A4" s="3">
        <v>3</v>
      </c>
      <c r="B4" s="2" t="s">
        <v>36</v>
      </c>
      <c r="C4" s="12" t="s">
        <v>66</v>
      </c>
      <c r="D4" s="3" t="s">
        <v>37</v>
      </c>
      <c r="E4" s="2">
        <f>6*350*0.15 + 24*0.15</f>
        <v>318.60000000000002</v>
      </c>
      <c r="F4" s="3" t="s">
        <v>35</v>
      </c>
      <c r="G4" s="18"/>
      <c r="H4" s="7">
        <f t="shared" si="0"/>
        <v>0</v>
      </c>
    </row>
    <row r="5" spans="1:8" ht="38.6" x14ac:dyDescent="0.4">
      <c r="A5" s="3">
        <v>4</v>
      </c>
      <c r="B5" s="2" t="s">
        <v>38</v>
      </c>
      <c r="C5" s="12" t="s">
        <v>63</v>
      </c>
      <c r="D5" s="3" t="s">
        <v>39</v>
      </c>
      <c r="E5" s="2">
        <v>17</v>
      </c>
      <c r="F5" s="3" t="s">
        <v>40</v>
      </c>
      <c r="G5" s="18"/>
      <c r="H5" s="7">
        <f t="shared" si="0"/>
        <v>0</v>
      </c>
    </row>
    <row r="6" spans="1:8" ht="25.75" x14ac:dyDescent="0.4">
      <c r="A6" s="3">
        <v>5</v>
      </c>
      <c r="B6" s="2" t="s">
        <v>41</v>
      </c>
      <c r="C6" s="12" t="s">
        <v>64</v>
      </c>
      <c r="D6" s="3" t="s">
        <v>42</v>
      </c>
      <c r="E6" s="2">
        <v>45</v>
      </c>
      <c r="F6" s="3" t="s">
        <v>35</v>
      </c>
      <c r="G6" s="18"/>
      <c r="H6" s="7">
        <f t="shared" si="0"/>
        <v>0</v>
      </c>
    </row>
    <row r="7" spans="1:8" ht="38.6" x14ac:dyDescent="0.4">
      <c r="A7" s="3">
        <v>6</v>
      </c>
      <c r="B7" s="2" t="s">
        <v>43</v>
      </c>
      <c r="C7" s="12" t="s">
        <v>65</v>
      </c>
      <c r="D7" s="3" t="s">
        <v>44</v>
      </c>
      <c r="E7" s="2">
        <v>60</v>
      </c>
      <c r="F7" s="3" t="s">
        <v>35</v>
      </c>
      <c r="G7" s="18"/>
      <c r="H7" s="7">
        <f t="shared" si="0"/>
        <v>0</v>
      </c>
    </row>
    <row r="8" spans="1:8" ht="64.3" x14ac:dyDescent="0.4">
      <c r="A8" s="3">
        <v>7</v>
      </c>
      <c r="B8" s="2" t="s">
        <v>45</v>
      </c>
      <c r="C8" s="12" t="s">
        <v>67</v>
      </c>
      <c r="D8" s="3" t="s">
        <v>46</v>
      </c>
      <c r="E8" s="2">
        <f>325*4*0.25 + 95*0.25</f>
        <v>348.75</v>
      </c>
      <c r="F8" s="3" t="s">
        <v>35</v>
      </c>
      <c r="G8" s="18"/>
      <c r="H8" s="7">
        <f t="shared" si="0"/>
        <v>0</v>
      </c>
    </row>
    <row r="9" spans="1:8" ht="51.45" x14ac:dyDescent="0.4">
      <c r="A9" s="3">
        <v>8</v>
      </c>
      <c r="B9" s="2" t="s">
        <v>47</v>
      </c>
      <c r="C9" s="12" t="s">
        <v>68</v>
      </c>
      <c r="D9" s="3" t="s">
        <v>48</v>
      </c>
      <c r="E9" s="2">
        <f>6*350*0.3+24*0.3</f>
        <v>637.20000000000005</v>
      </c>
      <c r="F9" s="3" t="s">
        <v>35</v>
      </c>
      <c r="G9" s="18"/>
      <c r="H9" s="7">
        <f t="shared" si="0"/>
        <v>0</v>
      </c>
    </row>
    <row r="10" spans="1:8" ht="128.6" x14ac:dyDescent="0.4">
      <c r="A10" s="3">
        <v>9</v>
      </c>
      <c r="B10" s="2" t="s">
        <v>49</v>
      </c>
      <c r="C10" s="12" t="s">
        <v>69</v>
      </c>
      <c r="D10" s="3" t="s">
        <v>50</v>
      </c>
      <c r="E10" s="2">
        <f>(325*3.5+95)*0.06</f>
        <v>73.95</v>
      </c>
      <c r="F10" s="3" t="s">
        <v>35</v>
      </c>
      <c r="G10" s="18"/>
      <c r="H10" s="7">
        <f t="shared" si="0"/>
        <v>0</v>
      </c>
    </row>
    <row r="11" spans="1:8" x14ac:dyDescent="0.4">
      <c r="D11" s="9" t="s">
        <v>51</v>
      </c>
      <c r="E11" s="9"/>
      <c r="F11" s="9"/>
      <c r="G11" s="9"/>
      <c r="H11" s="10">
        <f>ROUND(SUM(H2:H10),0)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Info</vt:lpstr>
      <vt:lpstr>Főösszesítő</vt:lpstr>
      <vt:lpstr>Tétellista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Jánoshalma, 0209 hrsz-ú út útépítési engedélyezési tervének elkészítése</dc:title>
  <dc:subject/>
  <dc:creator/>
  <cp:keywords/>
  <dc:description>KAP-RD43-1-24 kódszámú Külterületi utak fejlesztése című pályázati felhívás keretében a Jánoshalma, 0209 hrsz-ú út útépítési engedélyezési terveinek elkészítése</dc:description>
  <cp:lastModifiedBy>Espár Gellért</cp:lastModifiedBy>
  <dcterms:created xsi:type="dcterms:W3CDTF">2024-11-29T14:51:44Z</dcterms:created>
  <dcterms:modified xsi:type="dcterms:W3CDTF">2025-01-24T23:00:12Z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d">
    <vt:lpwstr>491362</vt:lpwstr>
  </property>
  <property fmtid="{D5CDD505-2E9C-101B-9397-08002B2CF9AE}" pid="3" name="title">
    <vt:lpwstr>Jánoshalma, 0209 hrsz-ú út útépítési engedélyezési tervének elkészítése</vt:lpwstr>
  </property>
  <property fmtid="{D5CDD505-2E9C-101B-9397-08002B2CF9AE}" pid="4" name="lessonfee">
    <vt:i4>5000</vt:i4>
  </property>
  <property fmtid="{D5CDD505-2E9C-101B-9397-08002B2CF9AE}" pid="5" name="norm_type_id">
    <vt:lpwstr>1</vt:lpwstr>
  </property>
  <property fmtid="{D5CDD505-2E9C-101B-9397-08002B2CF9AE}" pid="6" name="tender_iow_id">
    <vt:lpwstr>14</vt:lpwstr>
  </property>
  <property fmtid="{D5CDD505-2E9C-101B-9397-08002B2CF9AE}" pid="7" name="created">
    <vt:lpwstr>2024-11-29 14:51:44</vt:lpwstr>
  </property>
  <property fmtid="{D5CDD505-2E9C-101B-9397-08002B2CF9AE}" pid="8" name="changed">
    <vt:lpwstr>2024-11-29 23:15:20</vt:lpwstr>
  </property>
  <property fmtid="{D5CDD505-2E9C-101B-9397-08002B2CF9AE}" pid="9" name="osum">
    <vt:i4>0</vt:i4>
  </property>
  <property fmtid="{D5CDD505-2E9C-101B-9397-08002B2CF9AE}" pid="10" name="priceversion">
    <vt:lpwstr>2024.10.01</vt:lpwstr>
  </property>
  <property fmtid="{D5CDD505-2E9C-101B-9397-08002B2CF9AE}" pid="11" name="currency">
    <vt:lpwstr>HUF</vt:lpwstr>
  </property>
</Properties>
</file>